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'Лист1'!$A$1:$E$139</definedName>
  </definedNames>
  <calcPr fullCalcOnLoad="1"/>
</workbook>
</file>

<file path=xl/sharedStrings.xml><?xml version="1.0" encoding="utf-8"?>
<sst xmlns="http://schemas.openxmlformats.org/spreadsheetml/2006/main" count="167" uniqueCount="165">
  <si>
    <t xml:space="preserve">Налог  на 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227.1и 228 Налогового кодекса Российской 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</si>
  <si>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</si>
  <si>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статьями 227.1 Налогового кодекса Российской Федерации 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</si>
  <si>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</si>
  <si>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</si>
  <si>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</si>
  <si>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</si>
  <si>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</si>
  <si>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  ИМУЩЕСТВА, НАХОДЯЩЕГОСЯ  В ГОСУДАРСТВЕННОЙ  И МУНИЦИПАЛЬНОЙ  СОБСТВЕННОСТИ</t>
  </si>
  <si>
    <t>ПЛАТЕЖИ ЗА ПОЛЬЗОВАНИЕ  ПРИРОДНЫМИ  РЕСУРСАМИ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</si>
  <si>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</si>
  <si>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</si>
  <si>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</si>
  <si>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ДОХОДЫ ОТ ОКАЗАНИЯ ПЛАТНЫХ УСЛУГ (РАБОТ) И КОМПЕНСАЦИИ ЗАТРАТ ГОСУДАРСТВА</t>
  </si>
  <si>
    <t>Прочие доходы от оказания платных услуг</t>
  </si>
  <si>
    <t>Прочие доходы от компенсации затрат бюджетов муниципальных районов</t>
  </si>
  <si>
    <t>ШТРАФЫ, САНКЦИИ, ВОЗМЕЩЕНИЕ УЩЕРБА</t>
  </si>
  <si>
    <t>ПРОЧИЕ НЕНАЛОГОВЫЕ ДОХОДЫ</t>
  </si>
  <si>
    <t>ИТОГО собственных доходов</t>
  </si>
  <si>
    <t>БЕЗВОЗМЕЗДНЫЕ ПОСТУПЛЕНИЯ</t>
  </si>
  <si>
    <t>Всего доходов</t>
  </si>
  <si>
    <t>Р А С Х О Д 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</si>
  <si>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</si>
  <si>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</si>
  <si>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</si>
  <si>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</si>
  <si>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</si>
  <si>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</si>
  <si>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</si>
  <si>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</si>
  <si>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</si>
  <si>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 xml:space="preserve">Транспорт 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</si>
  <si>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</si>
  <si>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</si>
  <si>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</si>
  <si>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</si>
  <si>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</si>
  <si>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</si>
  <si>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</si>
  <si>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</si>
  <si>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 оздоровление детей</t>
  </si>
  <si>
    <t>Другие вопросы в области образования</t>
  </si>
  <si>
    <t xml:space="preserve">Культура и кинематография 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</si>
  <si>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</si>
  <si>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</si>
  <si>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</si>
  <si>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</si>
  <si>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</si>
  <si>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</si>
  <si>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</si>
  <si>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</si>
  <si>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ВСЕГО РАСХОДОВ</t>
  </si>
  <si>
    <t>Наименование показателя</t>
  </si>
  <si>
    <t>0102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</si>
  <si>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</si>
  <si>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</si>
  <si>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</si>
  <si>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</si>
  <si>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</si>
  <si>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</si>
  <si>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</si>
  <si>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</si>
  <si>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</si>
  <si>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</si>
  <si>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</si>
  <si>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</si>
  <si>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</si>
  <si>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</si>
  <si>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</si>
  <si>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0705</t>
  </si>
  <si>
    <t>0707</t>
  </si>
  <si>
    <t>0709</t>
  </si>
  <si>
    <t>0801</t>
  </si>
  <si>
    <t>0800</t>
  </si>
  <si>
    <t>Налог, взимаемый в связи с применением патентной системы налогообложения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</si>
  <si>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</si>
  <si>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</si>
  <si>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</si>
  <si>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</si>
  <si>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Государственная пошлина за выдачу разрешения на установку рекламной конструкции</t>
  </si>
  <si>
    <t>Налог  на  доходы физических  лиц с доходов, полученных от осуществления деятельности физическими лицами, зарегистрированных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</si>
  <si>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0100</t>
  </si>
  <si>
    <t>0703</t>
  </si>
  <si>
    <t>Дополнительное образование детей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</si>
  <si>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</si>
  <si>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</si>
  <si>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</si>
  <si>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</si>
  <si>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</si>
  <si>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</si>
  <si>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</si>
  <si>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</si>
  <si>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</si>
  <si>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Дотации бюджетам муниципальных районов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</si>
  <si>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</si>
  <si>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>% исполнения</t>
  </si>
  <si>
    <t>ДОХОДЫ  ОТ  ПРОДАЖИ  МАТЕРИАЛЬНЫХ 
 И НЕМАТЕРИАЛЬНЫХ  АКТИВОВ</t>
  </si>
  <si>
    <t>НАЛОГ НА ДОХОДЫ ФИЗИЧЕСКИХ ЛИЦ, в т.ч.:</t>
  </si>
  <si>
    <t xml:space="preserve">  Дотации бюджетам бюджетной системы 
Российской Федерации</t>
  </si>
  <si>
    <t>0105</t>
  </si>
  <si>
    <t>Судебная система</t>
  </si>
  <si>
    <t>Безвозмездные поступления от других бюджетов бюджетной системы Российской Федерации</t>
  </si>
  <si>
    <t>Прочие неналоговые доходы бюджетов муниципальных районов</t>
  </si>
  <si>
    <t>НАЛОГИ НА ТОВАРЫ (РАБОТЫ. УСЛУГИ),                                 РЕАЛИЗУЕМЫЕ НА ТЕРРИТОРИИ РФ</t>
  </si>
  <si>
    <t xml:space="preserve">  Субвенции бюджетам бюджетной системы Российской Федерации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</si>
  <si>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</si>
  <si>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размещение отходов производства</t>
  </si>
  <si>
    <t>Плата за размещение твердых коммунальных отходов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</si>
  <si>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</si>
  <si>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продажи земельных участков, находящихся в собственности  муниципальных районов (за исключением земельных участков муниципальных бюджетных и автономных учреждений)</t>
  </si>
  <si>
    <t>Субсидии бюджетам муниципальных районов на реализацию мероприятий по обеспечению жильем молодых семей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</si>
  <si>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искоючением имущества муниципальных бюджетных и автономных учрежений)</t>
  </si>
  <si>
    <t>Доходы от сдачи в аренду имущества, составляющего казну муниципальных районов (за исключением земельных участков)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</si>
  <si>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</si>
  <si>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 , 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</si>
  <si>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 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</si>
  <si>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 по делам несовршеннолетних 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</si>
  <si>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несовершеннолених и защите их прав</t>
  </si>
  <si>
    <t>Административные штрафы, установленные Главой 15 Кодекса Российской Федерации об административных правонарушениях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</si>
  <si>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, за админстративные правонарушения, посягающие на институты государственной власти, налагаемые мировыми судьями , комиссиями по делам несовершеннолетних и защите их прав</t>
  </si>
  <si>
    <t>Денежные взыскания (штрафы), поступающие в счет погашения задолженности, образовавшейся до 1 января 2020 года, подлежащей зачислению в бюджет муниципального образования по нормативам, действовавшим в 2019 году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</si>
  <si>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</si>
  <si>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</si>
  <si>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</si>
  <si>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</si>
  <si>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</si>
  <si>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</si>
  <si>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</si>
  <si>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</si>
  <si>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</si>
  <si>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</si>
  <si>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</si>
  <si>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</t>
  </si>
  <si>
    <t>Субсидии бюджетам муниципальных районов на поддержку отрасли культуры</t>
  </si>
  <si>
    <t>Прочие межбюджетные трансферты, передаваемые бюджетам муниципальных районов</t>
  </si>
  <si>
    <t>Профицит бюджета (+), Дефицит  бюджета (-)</t>
  </si>
  <si>
    <t>Оценка ожидаемого исполнения бюджета 
Пучежского муниципального района за 2021 год</t>
  </si>
  <si>
    <t>0501</t>
  </si>
  <si>
    <t>Жилищное хозяйство</t>
  </si>
  <si>
    <t>Уточненный план  на 01.10.2021</t>
  </si>
  <si>
    <t>Ожидаемое исполнение 
за 2021</t>
  </si>
  <si>
    <t>Налог, взимаемый в связи с применением патентной системы налогообложения доходы</t>
  </si>
  <si>
    <t>Налог, взимаемый с налогоплательщиков, выбывших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</si>
  <si>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</si>
  <si>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</si>
  <si>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в области охраны собственности , 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</si>
  <si>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</si>
  <si>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</si>
  <si>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несовершеннолених и защите их прав</t>
  </si>
  <si>
    <t>Административные штрафы, установленнын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</si>
  <si>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</si>
  <si>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спеде, причиненного окружающей среде на особо охраняемых природных территориях, а также вреда, причиненного водными объектами), подлежащие зачислению в бюджет муниципального образования</t>
  </si>
  <si>
    <t>Невыясненные поступления, зачисляемые в бюджеты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</si>
  <si>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</si>
  <si>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бюдетам муниципальных районов на обеспечение развития и укрепления материально-технической базы домов культуры и населенных пунктов с числом жителей до 50 тысяч человек</t>
  </si>
  <si>
    <t>Субвенции бюджетам муниципальных районов на проведение Всеросийской переписи населения 2020 года</t>
  </si>
  <si>
    <t>Межбюджетные трансферты, передаваемые бюджетам муниципальных районов на создание виртуальных концертных залов</t>
  </si>
  <si>
    <t>Межбюджетные трансферты, передаваемые бюджетам муниципальных районов на создание модельных муниципальных библиотек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</si>
  <si>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</si>
  <si>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</si>
  <si>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</si>
  <si>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 18 раз</t>
  </si>
  <si>
    <t>в 40 раз</t>
  </si>
  <si>
    <t>в 38 раз</t>
  </si>
  <si>
    <t>в 50 раз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</si>
</sst>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?_р_._-;_-@_-"/>
    <numFmt numFmtId="179" formatCode="_-* #,##0.0_р_._-;\-* #,##0.0_р_._-;_-* &quot;-&quot;?_р_._-;_-@_-"/>
    <numFmt numFmtId="180" formatCode="_-* #,##0.0\ _₽_-;\-* #,##0.0\ _₽_-;_-* &quot;-&quot;?\ _₽_-;_-@_-"/>
    <numFmt numFmtId="181" formatCode="#,##0.00_р_."/>
    <numFmt numFmtId="182" formatCode="0.0%"/>
  </numFmts>
  <fonts count="2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0" borderId="1">
      <alignment horizontal="left" wrapText="1" indent="2"/>
      <protection/>
    </xf>
    <xf numFmtId="4" fontId="8" fillId="0" borderId="2">
      <alignment horizontal="right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3" applyNumberFormat="0" applyAlignment="0" applyProtection="0"/>
    <xf numFmtId="0" fontId="15" fillId="20" borderId="4" applyNumberFormat="0" applyAlignment="0" applyProtection="0"/>
    <xf numFmtId="0" fontId="16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178" fontId="2" fillId="0" borderId="12" xfId="60" applyNumberFormat="1" applyFont="1" applyBorder="1" applyAlignment="1">
      <alignment horizontal="center" vertical="center"/>
    </xf>
    <xf numFmtId="178" fontId="2" fillId="0" borderId="12" xfId="6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8" fontId="1" fillId="0" borderId="12" xfId="60" applyNumberFormat="1" applyFont="1" applyBorder="1" applyAlignment="1">
      <alignment horizontal="center" vertical="center" wrapText="1"/>
    </xf>
    <xf numFmtId="178" fontId="1" fillId="0" borderId="12" xfId="6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7" fontId="9" fillId="0" borderId="2" xfId="34" applyNumberFormat="1" applyFont="1" applyAlignment="1" applyProtection="1">
      <alignment horizontal="center" vertical="center"/>
      <protection/>
    </xf>
    <xf numFmtId="0" fontId="2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181" fontId="2" fillId="0" borderId="12" xfId="60" applyNumberFormat="1" applyFont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177" fontId="10" fillId="0" borderId="2" xfId="34" applyNumberFormat="1" applyFont="1" applyAlignment="1" applyProtection="1">
      <alignment horizontal="center" vertical="center"/>
      <protection/>
    </xf>
    <xf numFmtId="49" fontId="1" fillId="0" borderId="12" xfId="0" applyNumberFormat="1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1" fillId="0" borderId="12" xfId="60" applyNumberFormat="1" applyFont="1" applyFill="1" applyBorder="1" applyAlignment="1">
      <alignment horizontal="center" vertical="center"/>
    </xf>
    <xf numFmtId="178" fontId="2" fillId="0" borderId="12" xfId="60" applyNumberFormat="1" applyFont="1" applyFill="1" applyBorder="1" applyAlignment="1">
      <alignment horizontal="center" vertical="center" wrapText="1"/>
    </xf>
    <xf numFmtId="178" fontId="2" fillId="0" borderId="12" xfId="6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24" borderId="13" xfId="0" applyNumberFormat="1" applyFont="1" applyFill="1" applyBorder="1" applyAlignment="1">
      <alignment horizontal="justify" vertical="center" wrapText="1"/>
    </xf>
    <xf numFmtId="0" fontId="11" fillId="0" borderId="13" xfId="0" applyNumberFormat="1" applyFont="1" applyFill="1" applyBorder="1" applyAlignment="1">
      <alignment horizontal="justify" vertical="center" wrapText="1"/>
    </xf>
    <xf numFmtId="0" fontId="11" fillId="0" borderId="14" xfId="0" applyNumberFormat="1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2" fillId="24" borderId="12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9" fontId="1" fillId="0" borderId="12" xfId="57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11" fillId="0" borderId="13" xfId="0" applyNumberFormat="1" applyFont="1" applyFill="1" applyBorder="1" applyAlignment="1">
      <alignment horizontal="justify" vertical="center" wrapText="1"/>
    </xf>
    <xf numFmtId="0" fontId="11" fillId="0" borderId="14" xfId="0" applyNumberFormat="1" applyFont="1" applyFill="1" applyBorder="1" applyAlignment="1">
      <alignment horizontal="justify" vertical="center" wrapText="1"/>
    </xf>
    <xf numFmtId="0" fontId="2" fillId="24" borderId="13" xfId="0" applyNumberFormat="1" applyFont="1" applyFill="1" applyBorder="1" applyAlignment="1">
      <alignment horizontal="justify" vertical="center" wrapText="1"/>
    </xf>
    <xf numFmtId="0" fontId="2" fillId="24" borderId="14" xfId="0" applyNumberFormat="1" applyFont="1" applyFill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B127">
      <selection activeCell="H55" sqref="H55"/>
    </sheetView>
  </sheetViews>
  <sheetFormatPr defaultColWidth="9.00390625" defaultRowHeight="12.75"/>
  <cols>
    <col min="1" max="1" width="0.6171875" style="24" hidden="1" customWidth="1"/>
    <col min="2" max="2" width="66.375" style="24" customWidth="1"/>
    <col min="3" max="3" width="14.875" style="29" customWidth="1"/>
    <col min="4" max="4" width="15.25390625" style="29" customWidth="1"/>
    <col min="5" max="5" width="14.125" style="31" customWidth="1"/>
    <col min="8" max="8" width="10.875" style="0" bestFit="1" customWidth="1"/>
  </cols>
  <sheetData>
    <row r="1" ht="12.75" hidden="1">
      <c r="E1" s="30"/>
    </row>
    <row r="2" spans="1:5" ht="12.75" hidden="1">
      <c r="A2" s="64"/>
      <c r="B2" s="66"/>
      <c r="C2" s="66"/>
      <c r="D2" s="69"/>
      <c r="E2" s="69"/>
    </row>
    <row r="3" spans="1:5" ht="15.75" hidden="1">
      <c r="A3" s="64"/>
      <c r="B3" s="67"/>
      <c r="C3" s="67"/>
      <c r="D3" s="69"/>
      <c r="E3" s="69"/>
    </row>
    <row r="4" spans="1:5" ht="12.75" hidden="1">
      <c r="A4" s="64"/>
      <c r="B4" s="25"/>
      <c r="C4" s="7"/>
      <c r="D4" s="6"/>
      <c r="E4" s="6"/>
    </row>
    <row r="5" ht="12.75" hidden="1"/>
    <row r="7" spans="1:5" ht="52.5" customHeight="1">
      <c r="A7" s="68" t="s">
        <v>136</v>
      </c>
      <c r="B7" s="68"/>
      <c r="C7" s="68"/>
      <c r="D7" s="68"/>
      <c r="E7" s="68"/>
    </row>
    <row r="8" spans="1:5" ht="57.75" customHeight="1">
      <c r="A8" s="53" t="s">
        <v>52</v>
      </c>
      <c r="B8" s="53"/>
      <c r="C8" s="2" t="s">
        <v>139</v>
      </c>
      <c r="D8" s="2" t="s">
        <v>140</v>
      </c>
      <c r="E8" s="2" t="s">
        <v>95</v>
      </c>
    </row>
    <row r="9" spans="1:5" ht="20.25" customHeight="1">
      <c r="A9" s="50" t="s">
        <v>97</v>
      </c>
      <c r="B9" s="51"/>
      <c r="C9" s="8">
        <f>C10+C11+C12+C13</f>
        <v>28178</v>
      </c>
      <c r="D9" s="8">
        <f>D10+D11+D12+D13</f>
        <v>29680</v>
      </c>
      <c r="E9" s="9">
        <f>D9/C9*100</f>
        <v>105.3303996025268</v>
      </c>
    </row>
    <row r="10" spans="1:5" ht="63.75" customHeight="1">
      <c r="A10" s="53" t="s">
        <v>0</v>
      </c>
      <c r="B10" s="53"/>
      <c r="C10" s="3">
        <v>28000</v>
      </c>
      <c r="D10" s="4">
        <v>29500</v>
      </c>
      <c r="E10" s="3">
        <f aca="true" t="shared" si="0" ref="E10:E81">D10/C10*100</f>
        <v>105.35714285714286</v>
      </c>
    </row>
    <row r="11" spans="1:5" ht="105.75" customHeight="1">
      <c r="A11" s="53" t="s">
        <v>80</v>
      </c>
      <c r="B11" s="53"/>
      <c r="C11" s="4">
        <v>70</v>
      </c>
      <c r="D11" s="4">
        <v>80</v>
      </c>
      <c r="E11" s="3">
        <f t="shared" si="0"/>
        <v>114.28571428571428</v>
      </c>
    </row>
    <row r="12" spans="1:5" ht="51.75" customHeight="1">
      <c r="A12" s="53" t="s">
        <v>1</v>
      </c>
      <c r="B12" s="53"/>
      <c r="C12" s="4">
        <v>63</v>
      </c>
      <c r="D12" s="4">
        <v>50</v>
      </c>
      <c r="E12" s="3">
        <f t="shared" si="0"/>
        <v>79.36507936507937</v>
      </c>
    </row>
    <row r="13" spans="1:5" ht="84.75" customHeight="1">
      <c r="A13" s="53" t="s">
        <v>2</v>
      </c>
      <c r="B13" s="53"/>
      <c r="C13" s="4">
        <v>45</v>
      </c>
      <c r="D13" s="4">
        <v>50</v>
      </c>
      <c r="E13" s="3">
        <f t="shared" si="0"/>
        <v>111.11111111111111</v>
      </c>
    </row>
    <row r="14" spans="1:5" ht="33" customHeight="1">
      <c r="A14" s="50" t="s">
        <v>103</v>
      </c>
      <c r="B14" s="51"/>
      <c r="C14" s="8">
        <f>C15+C16+C17+C18</f>
        <v>8932.8</v>
      </c>
      <c r="D14" s="8">
        <f>D15+D16+D17+D18</f>
        <v>8932.8</v>
      </c>
      <c r="E14" s="9">
        <f t="shared" si="0"/>
        <v>100</v>
      </c>
    </row>
    <row r="15" spans="1:5" ht="31.5" customHeight="1">
      <c r="A15" s="53" t="s">
        <v>75</v>
      </c>
      <c r="B15" s="53"/>
      <c r="C15" s="4">
        <v>4101.6</v>
      </c>
      <c r="D15" s="4">
        <v>4101.6</v>
      </c>
      <c r="E15" s="3">
        <f t="shared" si="0"/>
        <v>100</v>
      </c>
    </row>
    <row r="16" spans="1:5" ht="31.5" customHeight="1">
      <c r="A16" s="53" t="s">
        <v>76</v>
      </c>
      <c r="B16" s="53"/>
      <c r="C16" s="4">
        <v>23.4</v>
      </c>
      <c r="D16" s="4">
        <v>23.4</v>
      </c>
      <c r="E16" s="3">
        <f t="shared" si="0"/>
        <v>100</v>
      </c>
    </row>
    <row r="17" spans="1:5" ht="48.75" customHeight="1">
      <c r="A17" s="53" t="s">
        <v>77</v>
      </c>
      <c r="B17" s="53"/>
      <c r="C17" s="4">
        <v>5395.4</v>
      </c>
      <c r="D17" s="4">
        <v>5395.4</v>
      </c>
      <c r="E17" s="3">
        <f t="shared" si="0"/>
        <v>100</v>
      </c>
    </row>
    <row r="18" spans="1:5" ht="51" customHeight="1">
      <c r="A18" s="53" t="s">
        <v>78</v>
      </c>
      <c r="B18" s="53"/>
      <c r="C18" s="21">
        <v>-587.6</v>
      </c>
      <c r="D18" s="21">
        <v>-587.6</v>
      </c>
      <c r="E18" s="3">
        <f t="shared" si="0"/>
        <v>100</v>
      </c>
    </row>
    <row r="19" spans="1:5" ht="19.5" customHeight="1">
      <c r="A19" s="50" t="s">
        <v>3</v>
      </c>
      <c r="B19" s="51"/>
      <c r="C19" s="9">
        <f>C20+C21+C22+C23+C24</f>
        <v>3150</v>
      </c>
      <c r="D19" s="9">
        <f>D20+D21+D22+D23+D24</f>
        <v>4016.2</v>
      </c>
      <c r="E19" s="9">
        <f t="shared" si="0"/>
        <v>127.4984126984127</v>
      </c>
    </row>
    <row r="20" spans="1:5" ht="32.25" customHeight="1">
      <c r="A20" s="48" t="s">
        <v>141</v>
      </c>
      <c r="B20" s="55"/>
      <c r="C20" s="3">
        <v>290</v>
      </c>
      <c r="D20" s="3">
        <v>290</v>
      </c>
      <c r="E20" s="3">
        <f t="shared" si="0"/>
        <v>100</v>
      </c>
    </row>
    <row r="21" spans="1:5" ht="64.5" customHeight="1">
      <c r="A21" s="48" t="s">
        <v>142</v>
      </c>
      <c r="B21" s="55"/>
      <c r="C21" s="3">
        <v>260</v>
      </c>
      <c r="D21" s="3">
        <v>260</v>
      </c>
      <c r="E21" s="3">
        <f t="shared" si="0"/>
        <v>100</v>
      </c>
    </row>
    <row r="22" spans="1:5" ht="20.25" customHeight="1">
      <c r="A22" s="53" t="s">
        <v>4</v>
      </c>
      <c r="B22" s="53"/>
      <c r="C22" s="4">
        <v>600</v>
      </c>
      <c r="D22" s="4">
        <v>616.2</v>
      </c>
      <c r="E22" s="3">
        <f t="shared" si="0"/>
        <v>102.70000000000002</v>
      </c>
    </row>
    <row r="23" spans="1:5" ht="21" customHeight="1">
      <c r="A23" s="53" t="s">
        <v>5</v>
      </c>
      <c r="B23" s="53"/>
      <c r="C23" s="4">
        <v>1950</v>
      </c>
      <c r="D23" s="4">
        <v>1950</v>
      </c>
      <c r="E23" s="3">
        <f t="shared" si="0"/>
        <v>100</v>
      </c>
    </row>
    <row r="24" spans="1:5" ht="31.5" customHeight="1">
      <c r="A24" s="53" t="s">
        <v>74</v>
      </c>
      <c r="B24" s="53"/>
      <c r="C24" s="4">
        <v>50</v>
      </c>
      <c r="D24" s="4">
        <v>900</v>
      </c>
      <c r="E24" s="3" t="s">
        <v>161</v>
      </c>
    </row>
    <row r="25" spans="1:5" ht="21" customHeight="1" hidden="1">
      <c r="A25" s="53" t="s">
        <v>5</v>
      </c>
      <c r="B25" s="53"/>
      <c r="C25" s="4"/>
      <c r="D25" s="4"/>
      <c r="E25" s="3" t="e">
        <f t="shared" si="0"/>
        <v>#DIV/0!</v>
      </c>
    </row>
    <row r="26" spans="1:5" ht="16.5" customHeight="1">
      <c r="A26" s="50" t="s">
        <v>6</v>
      </c>
      <c r="B26" s="51"/>
      <c r="C26" s="9">
        <f>C28+C27</f>
        <v>1200</v>
      </c>
      <c r="D26" s="9">
        <f>D28+D27</f>
        <v>1200</v>
      </c>
      <c r="E26" s="9">
        <f t="shared" si="0"/>
        <v>100</v>
      </c>
    </row>
    <row r="27" spans="1:5" ht="36" customHeight="1" hidden="1">
      <c r="A27" s="53" t="s">
        <v>79</v>
      </c>
      <c r="B27" s="54"/>
      <c r="C27" s="4"/>
      <c r="D27" s="4"/>
      <c r="E27" s="3" t="e">
        <f t="shared" si="0"/>
        <v>#DIV/0!</v>
      </c>
    </row>
    <row r="28" spans="1:5" ht="48.75" customHeight="1">
      <c r="A28" s="53" t="s">
        <v>7</v>
      </c>
      <c r="B28" s="53"/>
      <c r="C28" s="4">
        <v>1200</v>
      </c>
      <c r="D28" s="4">
        <v>1200</v>
      </c>
      <c r="E28" s="3">
        <f t="shared" si="0"/>
        <v>100</v>
      </c>
    </row>
    <row r="29" spans="1:5" ht="48" customHeight="1">
      <c r="A29" s="50" t="s">
        <v>8</v>
      </c>
      <c r="B29" s="51"/>
      <c r="C29" s="9">
        <f>C30+C31+C32+C33+C34+C35</f>
        <v>1417.1999999999998</v>
      </c>
      <c r="D29" s="9">
        <f>D30+D31+D32+D33+D34+D35</f>
        <v>1295.1999999999998</v>
      </c>
      <c r="E29" s="9">
        <f t="shared" si="0"/>
        <v>91.39147615015524</v>
      </c>
    </row>
    <row r="30" spans="1:5" ht="83.25" customHeight="1">
      <c r="A30" s="53" t="s">
        <v>88</v>
      </c>
      <c r="B30" s="65"/>
      <c r="C30" s="4">
        <v>147</v>
      </c>
      <c r="D30" s="4">
        <v>147</v>
      </c>
      <c r="E30" s="3">
        <f t="shared" si="0"/>
        <v>100</v>
      </c>
    </row>
    <row r="31" spans="1:5" ht="79.5" customHeight="1">
      <c r="A31" s="53" t="s">
        <v>89</v>
      </c>
      <c r="B31" s="53"/>
      <c r="C31" s="4">
        <v>455</v>
      </c>
      <c r="D31" s="4">
        <v>455</v>
      </c>
      <c r="E31" s="3">
        <f t="shared" si="0"/>
        <v>100</v>
      </c>
    </row>
    <row r="32" spans="1:5" ht="78.75" customHeight="1">
      <c r="A32" s="53" t="s">
        <v>90</v>
      </c>
      <c r="B32" s="53"/>
      <c r="C32" s="4">
        <v>300</v>
      </c>
      <c r="D32" s="4">
        <v>300</v>
      </c>
      <c r="E32" s="3">
        <f t="shared" si="0"/>
        <v>100</v>
      </c>
    </row>
    <row r="33" spans="1:5" ht="72" customHeight="1">
      <c r="A33" s="48" t="s">
        <v>111</v>
      </c>
      <c r="B33" s="55"/>
      <c r="C33" s="4">
        <v>362</v>
      </c>
      <c r="D33" s="4">
        <v>240</v>
      </c>
      <c r="E33" s="3">
        <f t="shared" si="0"/>
        <v>66.29834254143645</v>
      </c>
    </row>
    <row r="34" spans="1:5" ht="39" customHeight="1">
      <c r="A34" s="53" t="s">
        <v>112</v>
      </c>
      <c r="B34" s="53"/>
      <c r="C34" s="4">
        <v>151.1</v>
      </c>
      <c r="D34" s="4">
        <v>151.1</v>
      </c>
      <c r="E34" s="3">
        <f t="shared" si="0"/>
        <v>100</v>
      </c>
    </row>
    <row r="35" spans="1:5" ht="80.25" customHeight="1">
      <c r="A35" s="53" t="s">
        <v>105</v>
      </c>
      <c r="B35" s="53"/>
      <c r="C35" s="4">
        <v>2.1</v>
      </c>
      <c r="D35" s="4">
        <v>2.1</v>
      </c>
      <c r="E35" s="3">
        <f t="shared" si="0"/>
        <v>100</v>
      </c>
    </row>
    <row r="36" spans="1:5" ht="29.25" customHeight="1">
      <c r="A36" s="50" t="s">
        <v>9</v>
      </c>
      <c r="B36" s="51"/>
      <c r="C36" s="9">
        <f>C37+C39+C40+C41</f>
        <v>36.9</v>
      </c>
      <c r="D36" s="9">
        <f>D37+D39+D40+D41</f>
        <v>92.60000000000001</v>
      </c>
      <c r="E36" s="9">
        <f t="shared" si="0"/>
        <v>250.94850948509486</v>
      </c>
    </row>
    <row r="37" spans="1:5" ht="33.75" customHeight="1">
      <c r="A37" s="53" t="s">
        <v>10</v>
      </c>
      <c r="B37" s="53"/>
      <c r="C37" s="4">
        <v>13.1</v>
      </c>
      <c r="D37" s="4">
        <v>5.5</v>
      </c>
      <c r="E37" s="3">
        <f t="shared" si="0"/>
        <v>41.98473282442748</v>
      </c>
    </row>
    <row r="38" spans="1:5" ht="28.5" customHeight="1" hidden="1">
      <c r="A38" s="53" t="s">
        <v>11</v>
      </c>
      <c r="B38" s="53"/>
      <c r="C38" s="4"/>
      <c r="D38" s="4"/>
      <c r="E38" s="3" t="e">
        <f t="shared" si="0"/>
        <v>#DIV/0!</v>
      </c>
    </row>
    <row r="39" spans="1:5" ht="18" customHeight="1">
      <c r="A39" s="53" t="s">
        <v>12</v>
      </c>
      <c r="B39" s="53"/>
      <c r="C39" s="4">
        <v>23.8</v>
      </c>
      <c r="D39" s="4">
        <v>77.2</v>
      </c>
      <c r="E39" s="3">
        <f t="shared" si="0"/>
        <v>324.3697478991597</v>
      </c>
    </row>
    <row r="40" spans="1:5" ht="18" customHeight="1">
      <c r="A40" s="53" t="s">
        <v>106</v>
      </c>
      <c r="B40" s="53"/>
      <c r="C40" s="4">
        <v>0</v>
      </c>
      <c r="D40" s="4">
        <v>5.5</v>
      </c>
      <c r="E40" s="3">
        <v>0</v>
      </c>
    </row>
    <row r="41" spans="1:5" ht="18" customHeight="1">
      <c r="A41" s="48" t="s">
        <v>107</v>
      </c>
      <c r="B41" s="55"/>
      <c r="C41" s="4">
        <v>0</v>
      </c>
      <c r="D41" s="4">
        <v>4.4</v>
      </c>
      <c r="E41" s="3">
        <v>0</v>
      </c>
    </row>
    <row r="42" spans="1:5" ht="33" customHeight="1">
      <c r="A42" s="50" t="s">
        <v>13</v>
      </c>
      <c r="B42" s="51"/>
      <c r="C42" s="32">
        <f>C43+C44+C45</f>
        <v>11262.9</v>
      </c>
      <c r="D42" s="32">
        <f>D43+D44+D45</f>
        <v>11153.099999999999</v>
      </c>
      <c r="E42" s="32">
        <f t="shared" si="0"/>
        <v>99.0251178648483</v>
      </c>
    </row>
    <row r="43" spans="1:5" ht="16.5" customHeight="1">
      <c r="A43" s="53" t="s">
        <v>14</v>
      </c>
      <c r="B43" s="53"/>
      <c r="C43" s="33">
        <v>170</v>
      </c>
      <c r="D43" s="33">
        <v>138.2</v>
      </c>
      <c r="E43" s="34">
        <f t="shared" si="0"/>
        <v>81.29411764705881</v>
      </c>
    </row>
    <row r="44" spans="1:5" ht="33.75" customHeight="1">
      <c r="A44" s="48" t="s">
        <v>108</v>
      </c>
      <c r="B44" s="55"/>
      <c r="C44" s="33">
        <v>5.6</v>
      </c>
      <c r="D44" s="33">
        <v>5.6</v>
      </c>
      <c r="E44" s="34">
        <f t="shared" si="0"/>
        <v>100</v>
      </c>
    </row>
    <row r="45" spans="1:5" ht="16.5" customHeight="1">
      <c r="A45" s="48" t="s">
        <v>15</v>
      </c>
      <c r="B45" s="55"/>
      <c r="C45" s="33">
        <v>11087.3</v>
      </c>
      <c r="D45" s="33">
        <v>11009.3</v>
      </c>
      <c r="E45" s="34">
        <f t="shared" si="0"/>
        <v>99.29649238317715</v>
      </c>
    </row>
    <row r="46" spans="1:8" ht="30" customHeight="1">
      <c r="A46" s="50" t="s">
        <v>96</v>
      </c>
      <c r="B46" s="51"/>
      <c r="C46" s="9">
        <f>C47+C48+C49+C50</f>
        <v>7181.6</v>
      </c>
      <c r="D46" s="9">
        <f>D47+D48+D49+D50</f>
        <v>575</v>
      </c>
      <c r="E46" s="9">
        <f t="shared" si="0"/>
        <v>8.006572351565111</v>
      </c>
      <c r="H46" s="35"/>
    </row>
    <row r="47" spans="1:5" ht="83.25" customHeight="1">
      <c r="A47" s="48" t="s">
        <v>143</v>
      </c>
      <c r="B47" s="55"/>
      <c r="C47" s="4">
        <v>6876.6</v>
      </c>
      <c r="D47" s="4">
        <v>0</v>
      </c>
      <c r="E47" s="34">
        <f t="shared" si="0"/>
        <v>0</v>
      </c>
    </row>
    <row r="48" spans="1:5" ht="63.75" customHeight="1">
      <c r="A48" s="53" t="s">
        <v>144</v>
      </c>
      <c r="B48" s="53"/>
      <c r="C48" s="4">
        <v>150</v>
      </c>
      <c r="D48" s="4">
        <v>325</v>
      </c>
      <c r="E48" s="3">
        <f t="shared" si="0"/>
        <v>216.66666666666666</v>
      </c>
    </row>
    <row r="49" spans="1:5" ht="48.75" customHeight="1">
      <c r="A49" s="53" t="s">
        <v>91</v>
      </c>
      <c r="B49" s="53"/>
      <c r="C49" s="4">
        <v>155</v>
      </c>
      <c r="D49" s="4">
        <v>250</v>
      </c>
      <c r="E49" s="3">
        <f t="shared" si="0"/>
        <v>161.29032258064515</v>
      </c>
    </row>
    <row r="50" spans="1:5" ht="48.75" customHeight="1" hidden="1">
      <c r="A50" s="48" t="s">
        <v>109</v>
      </c>
      <c r="B50" s="55"/>
      <c r="C50" s="4">
        <v>0</v>
      </c>
      <c r="D50" s="4">
        <v>0</v>
      </c>
      <c r="E50" s="3">
        <v>0</v>
      </c>
    </row>
    <row r="51" spans="1:5" ht="16.5" customHeight="1">
      <c r="A51" s="50" t="s">
        <v>16</v>
      </c>
      <c r="B51" s="51"/>
      <c r="C51" s="9">
        <f>C52+C53+C54+C55+C56+C57+C58+C59+C60+C61+C62+C63+C64+C65+C66+C67+C68</f>
        <v>13.5</v>
      </c>
      <c r="D51" s="9">
        <f>D52+D53+D54+D55+D56+D57+D58+D59+D60+D61+D62+D63+D64+D65+D66+D67+D68</f>
        <v>544.6</v>
      </c>
      <c r="E51" s="47" t="s">
        <v>162</v>
      </c>
    </row>
    <row r="52" spans="1:5" ht="81.75" customHeight="1">
      <c r="A52" s="48" t="s">
        <v>113</v>
      </c>
      <c r="B52" s="55"/>
      <c r="C52" s="3">
        <v>3.6</v>
      </c>
      <c r="D52" s="3">
        <v>10</v>
      </c>
      <c r="E52" s="3">
        <f t="shared" si="0"/>
        <v>277.77777777777777</v>
      </c>
    </row>
    <row r="53" spans="1:5" ht="81.75" customHeight="1">
      <c r="A53" s="36"/>
      <c r="B53" s="43" t="s">
        <v>145</v>
      </c>
      <c r="C53" s="43">
        <v>1.3</v>
      </c>
      <c r="D53" s="3">
        <v>50</v>
      </c>
      <c r="E53" s="3" t="s">
        <v>163</v>
      </c>
    </row>
    <row r="54" spans="1:5" ht="0.75" customHeight="1">
      <c r="A54" s="48" t="s">
        <v>114</v>
      </c>
      <c r="B54" s="55"/>
      <c r="C54" s="3">
        <v>0</v>
      </c>
      <c r="D54" s="3"/>
      <c r="E54" s="3" t="e">
        <f t="shared" si="0"/>
        <v>#DIV/0!</v>
      </c>
    </row>
    <row r="55" spans="1:5" ht="99" customHeight="1">
      <c r="A55" s="58" t="s">
        <v>115</v>
      </c>
      <c r="B55" s="59"/>
      <c r="C55" s="3">
        <v>0</v>
      </c>
      <c r="D55" s="3">
        <v>15</v>
      </c>
      <c r="E55" s="34">
        <v>0</v>
      </c>
    </row>
    <row r="56" spans="1:5" ht="84" customHeight="1" hidden="1">
      <c r="A56" s="58" t="s">
        <v>116</v>
      </c>
      <c r="B56" s="59"/>
      <c r="C56" s="3"/>
      <c r="D56" s="3"/>
      <c r="E56" s="34" t="e">
        <f t="shared" si="0"/>
        <v>#DIV/0!</v>
      </c>
    </row>
    <row r="57" spans="1:5" ht="84" customHeight="1" hidden="1">
      <c r="A57" s="40"/>
      <c r="B57" s="44" t="s">
        <v>146</v>
      </c>
      <c r="C57" s="44">
        <v>0</v>
      </c>
      <c r="D57" s="3"/>
      <c r="E57" s="34" t="e">
        <f t="shared" si="0"/>
        <v>#DIV/0!</v>
      </c>
    </row>
    <row r="58" spans="1:5" ht="94.5" customHeight="1">
      <c r="A58" s="40"/>
      <c r="B58" s="44" t="s">
        <v>147</v>
      </c>
      <c r="C58" s="44">
        <v>1.2</v>
      </c>
      <c r="D58" s="3">
        <v>0</v>
      </c>
      <c r="E58" s="34">
        <f t="shared" si="0"/>
        <v>0</v>
      </c>
    </row>
    <row r="59" spans="1:5" ht="84" customHeight="1">
      <c r="A59" s="40"/>
      <c r="B59" s="44" t="s">
        <v>148</v>
      </c>
      <c r="C59" s="44">
        <v>0</v>
      </c>
      <c r="D59" s="3">
        <v>1.5</v>
      </c>
      <c r="E59" s="34">
        <v>0</v>
      </c>
    </row>
    <row r="60" spans="1:5" ht="95.25" customHeight="1">
      <c r="A60" s="58" t="s">
        <v>117</v>
      </c>
      <c r="B60" s="59"/>
      <c r="C60" s="3">
        <v>0</v>
      </c>
      <c r="D60" s="3">
        <v>3.1</v>
      </c>
      <c r="E60" s="34">
        <v>0</v>
      </c>
    </row>
    <row r="61" spans="1:5" ht="1.5" customHeight="1">
      <c r="A61" s="58" t="s">
        <v>118</v>
      </c>
      <c r="B61" s="59"/>
      <c r="C61" s="3"/>
      <c r="D61" s="3"/>
      <c r="E61" s="34">
        <v>0</v>
      </c>
    </row>
    <row r="62" spans="1:5" ht="81.75" customHeight="1">
      <c r="A62" s="58" t="s">
        <v>119</v>
      </c>
      <c r="B62" s="59"/>
      <c r="C62" s="3">
        <v>0</v>
      </c>
      <c r="D62" s="3">
        <v>1</v>
      </c>
      <c r="E62" s="34">
        <v>0</v>
      </c>
    </row>
    <row r="63" spans="1:5" ht="79.5" customHeight="1">
      <c r="A63" s="56" t="s">
        <v>121</v>
      </c>
      <c r="B63" s="57"/>
      <c r="C63" s="3">
        <v>0</v>
      </c>
      <c r="D63" s="3">
        <v>2.7</v>
      </c>
      <c r="E63" s="34">
        <v>0</v>
      </c>
    </row>
    <row r="64" spans="1:5" ht="88.5" customHeight="1">
      <c r="A64" s="56" t="s">
        <v>122</v>
      </c>
      <c r="B64" s="57"/>
      <c r="C64" s="3">
        <v>2.4</v>
      </c>
      <c r="D64" s="3">
        <v>14.3</v>
      </c>
      <c r="E64" s="3">
        <f t="shared" si="0"/>
        <v>595.8333333333334</v>
      </c>
    </row>
    <row r="65" spans="1:5" ht="0.75" customHeight="1">
      <c r="A65" s="41"/>
      <c r="B65" s="42" t="s">
        <v>149</v>
      </c>
      <c r="C65" s="3">
        <v>0</v>
      </c>
      <c r="D65" s="3"/>
      <c r="E65" s="3" t="e">
        <f t="shared" si="0"/>
        <v>#DIV/0!</v>
      </c>
    </row>
    <row r="66" spans="1:5" ht="64.5" customHeight="1">
      <c r="A66" s="48" t="s">
        <v>120</v>
      </c>
      <c r="B66" s="55"/>
      <c r="C66" s="3">
        <v>5</v>
      </c>
      <c r="D66" s="3">
        <v>250</v>
      </c>
      <c r="E66" s="3" t="s">
        <v>164</v>
      </c>
    </row>
    <row r="67" spans="1:5" ht="82.5" customHeight="1" hidden="1">
      <c r="A67" s="36"/>
      <c r="B67" s="37" t="s">
        <v>150</v>
      </c>
      <c r="C67" s="3">
        <v>0</v>
      </c>
      <c r="D67" s="3"/>
      <c r="E67" s="3" t="e">
        <f t="shared" si="0"/>
        <v>#DIV/0!</v>
      </c>
    </row>
    <row r="68" spans="1:5" ht="111" customHeight="1">
      <c r="A68" s="36"/>
      <c r="B68" s="37" t="s">
        <v>151</v>
      </c>
      <c r="C68" s="3">
        <v>0</v>
      </c>
      <c r="D68" s="3">
        <v>197</v>
      </c>
      <c r="E68" s="34">
        <v>0</v>
      </c>
    </row>
    <row r="69" spans="1:5" ht="16.5" customHeight="1">
      <c r="A69" s="50" t="s">
        <v>17</v>
      </c>
      <c r="B69" s="51"/>
      <c r="C69" s="8">
        <f>C71</f>
        <v>0</v>
      </c>
      <c r="D69" s="8">
        <f>D70+D71</f>
        <v>1.7000000000000002</v>
      </c>
      <c r="E69" s="34">
        <v>0</v>
      </c>
    </row>
    <row r="70" spans="1:5" ht="31.5" customHeight="1">
      <c r="A70" s="38"/>
      <c r="B70" s="37" t="s">
        <v>152</v>
      </c>
      <c r="C70" s="8">
        <v>0</v>
      </c>
      <c r="D70" s="4">
        <v>0.8</v>
      </c>
      <c r="E70" s="34">
        <v>0</v>
      </c>
    </row>
    <row r="71" spans="1:5" ht="19.5" customHeight="1">
      <c r="A71" s="53" t="s">
        <v>102</v>
      </c>
      <c r="B71" s="53"/>
      <c r="C71" s="4">
        <v>0</v>
      </c>
      <c r="D71" s="4">
        <v>0.9</v>
      </c>
      <c r="E71" s="34">
        <v>0</v>
      </c>
    </row>
    <row r="72" spans="1:5" ht="15.75">
      <c r="A72" s="54" t="s">
        <v>18</v>
      </c>
      <c r="B72" s="54"/>
      <c r="C72" s="9">
        <f>C69+C51+C46+C42+C36+C29+C26+C19+C14+C9</f>
        <v>61372.9</v>
      </c>
      <c r="D72" s="9">
        <f>D9+D14+D19+D26+D29+D36+D42+D46+D51+D69</f>
        <v>57491.19999999999</v>
      </c>
      <c r="E72" s="9">
        <f t="shared" si="0"/>
        <v>93.67522147397302</v>
      </c>
    </row>
    <row r="73" spans="1:5" ht="15.75">
      <c r="A73" s="50" t="s">
        <v>19</v>
      </c>
      <c r="B73" s="51"/>
      <c r="C73" s="9">
        <f>C74+C98+C100</f>
        <v>216151.3</v>
      </c>
      <c r="D73" s="9">
        <f>D74+D98+D100</f>
        <v>218064.4</v>
      </c>
      <c r="E73" s="9">
        <f>E74+E98+E100</f>
        <v>1330.1667305093492</v>
      </c>
    </row>
    <row r="74" spans="1:5" ht="33" customHeight="1">
      <c r="A74" s="50" t="s">
        <v>101</v>
      </c>
      <c r="B74" s="51"/>
      <c r="C74" s="9">
        <f>C75+C78+C86+C92</f>
        <v>212734.5</v>
      </c>
      <c r="D74" s="9">
        <f>D75+D78+D86+D92</f>
        <v>214647.6</v>
      </c>
      <c r="E74" s="9">
        <f>E75+E78+E86+E92+E98+E100</f>
        <v>1130.1667305093492</v>
      </c>
    </row>
    <row r="75" spans="1:5" s="1" customFormat="1" ht="31.5" customHeight="1">
      <c r="A75" s="50" t="s">
        <v>98</v>
      </c>
      <c r="B75" s="51"/>
      <c r="C75" s="9">
        <f>C76+C77</f>
        <v>81299.6</v>
      </c>
      <c r="D75" s="9">
        <f>D76+D77</f>
        <v>81299.6</v>
      </c>
      <c r="E75" s="9">
        <f t="shared" si="0"/>
        <v>100</v>
      </c>
    </row>
    <row r="76" spans="1:5" ht="31.5" customHeight="1">
      <c r="A76" s="53" t="s">
        <v>93</v>
      </c>
      <c r="B76" s="53"/>
      <c r="C76" s="4">
        <v>69686</v>
      </c>
      <c r="D76" s="4">
        <v>69686</v>
      </c>
      <c r="E76" s="3">
        <f t="shared" si="0"/>
        <v>100</v>
      </c>
    </row>
    <row r="77" spans="1:5" ht="36.75" customHeight="1">
      <c r="A77" s="48" t="s">
        <v>92</v>
      </c>
      <c r="B77" s="55"/>
      <c r="C77" s="4">
        <v>11613.6</v>
      </c>
      <c r="D77" s="4">
        <v>11613.6</v>
      </c>
      <c r="E77" s="3">
        <f t="shared" si="0"/>
        <v>100</v>
      </c>
    </row>
    <row r="78" spans="1:5" ht="34.5" customHeight="1">
      <c r="A78" s="50" t="s">
        <v>94</v>
      </c>
      <c r="B78" s="51"/>
      <c r="C78" s="8">
        <f>C79+C80+C81+C82+C83+C84+C85</f>
        <v>37571</v>
      </c>
      <c r="D78" s="8">
        <f>D79+D80+D81+D82+D83+D84+D85</f>
        <v>40758.100000000006</v>
      </c>
      <c r="E78" s="8">
        <f>E79+E80+E81+E82+E83+E84+E85</f>
        <v>633.0691857310477</v>
      </c>
    </row>
    <row r="79" spans="1:5" ht="46.5" customHeight="1">
      <c r="A79" s="48" t="s">
        <v>123</v>
      </c>
      <c r="B79" s="49"/>
      <c r="C79" s="16">
        <v>358.6</v>
      </c>
      <c r="D79" s="16">
        <v>0</v>
      </c>
      <c r="E79" s="3">
        <f t="shared" si="0"/>
        <v>0</v>
      </c>
    </row>
    <row r="80" spans="1:5" ht="96.75" customHeight="1">
      <c r="A80" s="36"/>
      <c r="B80" s="45" t="s">
        <v>153</v>
      </c>
      <c r="C80" s="16">
        <v>5771.6</v>
      </c>
      <c r="D80" s="16">
        <v>5771.6</v>
      </c>
      <c r="E80" s="3">
        <f t="shared" si="0"/>
        <v>100</v>
      </c>
    </row>
    <row r="81" spans="1:5" ht="66.75" customHeight="1">
      <c r="A81" s="48" t="s">
        <v>124</v>
      </c>
      <c r="B81" s="49"/>
      <c r="C81" s="16">
        <v>3644.5</v>
      </c>
      <c r="D81" s="16">
        <v>3644.5</v>
      </c>
      <c r="E81" s="3">
        <f t="shared" si="0"/>
        <v>100</v>
      </c>
    </row>
    <row r="82" spans="1:5" ht="66.75" customHeight="1">
      <c r="A82" s="48" t="s">
        <v>154</v>
      </c>
      <c r="B82" s="49"/>
      <c r="C82" s="16">
        <v>550</v>
      </c>
      <c r="D82" s="16">
        <v>550</v>
      </c>
      <c r="E82" s="3">
        <f aca="true" t="shared" si="1" ref="E82:E102">D82/C82*100</f>
        <v>100</v>
      </c>
    </row>
    <row r="83" spans="1:5" ht="40.5" customHeight="1">
      <c r="A83" s="48" t="s">
        <v>110</v>
      </c>
      <c r="B83" s="49"/>
      <c r="C83" s="16">
        <v>1503.5</v>
      </c>
      <c r="D83" s="16">
        <v>1503.5</v>
      </c>
      <c r="E83" s="3">
        <f t="shared" si="1"/>
        <v>100</v>
      </c>
    </row>
    <row r="84" spans="1:5" ht="34.5" customHeight="1">
      <c r="A84" s="48" t="s">
        <v>133</v>
      </c>
      <c r="B84" s="49"/>
      <c r="C84" s="16">
        <v>9328.2</v>
      </c>
      <c r="D84" s="16">
        <v>11806.2</v>
      </c>
      <c r="E84" s="3">
        <f t="shared" si="1"/>
        <v>126.56461053579469</v>
      </c>
    </row>
    <row r="85" spans="1:5" ht="33" customHeight="1">
      <c r="A85" s="48" t="s">
        <v>125</v>
      </c>
      <c r="B85" s="49"/>
      <c r="C85" s="16">
        <v>16414.6</v>
      </c>
      <c r="D85" s="16">
        <v>17482.3</v>
      </c>
      <c r="E85" s="3">
        <f t="shared" si="1"/>
        <v>106.50457519525301</v>
      </c>
    </row>
    <row r="86" spans="1:5" ht="34.5" customHeight="1">
      <c r="A86" s="50" t="s">
        <v>104</v>
      </c>
      <c r="B86" s="52"/>
      <c r="C86" s="26">
        <f>C87+C88+C89+C90+C91</f>
        <v>57054.9</v>
      </c>
      <c r="D86" s="26">
        <f>D87+D88+D89+D90+D91</f>
        <v>56475.4</v>
      </c>
      <c r="E86" s="9">
        <f t="shared" si="1"/>
        <v>98.98431160163281</v>
      </c>
    </row>
    <row r="87" spans="1:5" ht="36" customHeight="1">
      <c r="A87" s="48" t="s">
        <v>126</v>
      </c>
      <c r="B87" s="49"/>
      <c r="C87" s="16">
        <v>1475.4</v>
      </c>
      <c r="D87" s="16">
        <v>1475.4</v>
      </c>
      <c r="E87" s="3">
        <f t="shared" si="1"/>
        <v>100</v>
      </c>
    </row>
    <row r="88" spans="1:5" ht="63.75" customHeight="1">
      <c r="A88" s="48" t="s">
        <v>127</v>
      </c>
      <c r="B88" s="49"/>
      <c r="C88" s="16">
        <v>1269.6</v>
      </c>
      <c r="D88" s="16">
        <v>690.1</v>
      </c>
      <c r="E88" s="3">
        <f t="shared" si="1"/>
        <v>54.355702583490874</v>
      </c>
    </row>
    <row r="89" spans="1:5" ht="65.25" customHeight="1">
      <c r="A89" s="48" t="s">
        <v>128</v>
      </c>
      <c r="B89" s="49"/>
      <c r="C89" s="16">
        <v>0.2</v>
      </c>
      <c r="D89" s="16">
        <v>0.2</v>
      </c>
      <c r="E89" s="3">
        <f t="shared" si="1"/>
        <v>100</v>
      </c>
    </row>
    <row r="90" spans="1:5" ht="42.75" customHeight="1">
      <c r="A90" s="36"/>
      <c r="B90" s="39" t="s">
        <v>155</v>
      </c>
      <c r="C90" s="16">
        <v>158.1</v>
      </c>
      <c r="D90" s="16">
        <v>158.1</v>
      </c>
      <c r="E90" s="3">
        <f t="shared" si="1"/>
        <v>100</v>
      </c>
    </row>
    <row r="91" spans="1:5" ht="27" customHeight="1">
      <c r="A91" s="48" t="s">
        <v>129</v>
      </c>
      <c r="B91" s="49"/>
      <c r="C91" s="16">
        <v>54151.6</v>
      </c>
      <c r="D91" s="16">
        <v>54151.6</v>
      </c>
      <c r="E91" s="3">
        <f t="shared" si="1"/>
        <v>100</v>
      </c>
    </row>
    <row r="92" spans="1:5" ht="27" customHeight="1">
      <c r="A92" s="50" t="s">
        <v>132</v>
      </c>
      <c r="B92" s="51"/>
      <c r="C92" s="26">
        <f>C93+C94+C95+C96+C97</f>
        <v>36809</v>
      </c>
      <c r="D92" s="26">
        <f>D93+D94+D95+D96+D97</f>
        <v>36114.5</v>
      </c>
      <c r="E92" s="9">
        <f t="shared" si="1"/>
        <v>98.11323317666874</v>
      </c>
    </row>
    <row r="93" spans="1:5" ht="62.25" customHeight="1">
      <c r="A93" s="48" t="s">
        <v>130</v>
      </c>
      <c r="B93" s="49"/>
      <c r="C93" s="16">
        <v>24600.6</v>
      </c>
      <c r="D93" s="16">
        <v>24677.3</v>
      </c>
      <c r="E93" s="3">
        <f t="shared" si="1"/>
        <v>100.31178101347122</v>
      </c>
    </row>
    <row r="94" spans="1:5" ht="65.25" customHeight="1">
      <c r="A94" s="48" t="s">
        <v>131</v>
      </c>
      <c r="B94" s="49"/>
      <c r="C94" s="16">
        <v>3827.9</v>
      </c>
      <c r="D94" s="16">
        <v>3827.9</v>
      </c>
      <c r="E94" s="3">
        <f t="shared" si="1"/>
        <v>100</v>
      </c>
    </row>
    <row r="95" spans="1:5" ht="48.75" customHeight="1">
      <c r="A95" s="36"/>
      <c r="B95" s="39" t="s">
        <v>156</v>
      </c>
      <c r="C95" s="16">
        <v>300</v>
      </c>
      <c r="D95" s="16">
        <v>300</v>
      </c>
      <c r="E95" s="3">
        <f t="shared" si="1"/>
        <v>100</v>
      </c>
    </row>
    <row r="96" spans="1:5" ht="48.75" customHeight="1">
      <c r="A96" s="36"/>
      <c r="B96" s="39" t="s">
        <v>157</v>
      </c>
      <c r="C96" s="16">
        <v>5000</v>
      </c>
      <c r="D96" s="16">
        <v>5000</v>
      </c>
      <c r="E96" s="3">
        <f t="shared" si="1"/>
        <v>100</v>
      </c>
    </row>
    <row r="97" spans="1:5" ht="32.25" customHeight="1">
      <c r="A97" s="48" t="s">
        <v>134</v>
      </c>
      <c r="B97" s="49"/>
      <c r="C97" s="16">
        <v>3080.5</v>
      </c>
      <c r="D97" s="16">
        <f>2299.3+10</f>
        <v>2309.3</v>
      </c>
      <c r="E97" s="3">
        <f t="shared" si="1"/>
        <v>74.96510306768383</v>
      </c>
    </row>
    <row r="98" spans="1:5" ht="32.25" customHeight="1">
      <c r="A98" s="36"/>
      <c r="B98" s="46" t="s">
        <v>158</v>
      </c>
      <c r="C98" s="26">
        <f>C99</f>
        <v>3641.4</v>
      </c>
      <c r="D98" s="26">
        <f>D99</f>
        <v>3641.4</v>
      </c>
      <c r="E98" s="3">
        <f t="shared" si="1"/>
        <v>100</v>
      </c>
    </row>
    <row r="99" spans="1:5" ht="32.25" customHeight="1">
      <c r="A99" s="36"/>
      <c r="B99" s="45" t="s">
        <v>158</v>
      </c>
      <c r="C99" s="16">
        <v>3641.4</v>
      </c>
      <c r="D99" s="16">
        <v>3641.4</v>
      </c>
      <c r="E99" s="3">
        <f t="shared" si="1"/>
        <v>100</v>
      </c>
    </row>
    <row r="100" spans="1:5" ht="32.25" customHeight="1">
      <c r="A100" s="36"/>
      <c r="B100" s="46" t="s">
        <v>159</v>
      </c>
      <c r="C100" s="26">
        <v>-224.6</v>
      </c>
      <c r="D100" s="26">
        <v>-224.6</v>
      </c>
      <c r="E100" s="3">
        <f t="shared" si="1"/>
        <v>100</v>
      </c>
    </row>
    <row r="101" spans="1:5" ht="48.75" customHeight="1">
      <c r="A101" s="36"/>
      <c r="B101" s="45" t="s">
        <v>160</v>
      </c>
      <c r="C101" s="16">
        <v>-224.6</v>
      </c>
      <c r="D101" s="16">
        <v>-224.6</v>
      </c>
      <c r="E101" s="3">
        <f t="shared" si="1"/>
        <v>100</v>
      </c>
    </row>
    <row r="102" spans="1:5" ht="19.5">
      <c r="A102" s="62" t="s">
        <v>20</v>
      </c>
      <c r="B102" s="63"/>
      <c r="C102" s="9">
        <f>C73+C72</f>
        <v>277524.2</v>
      </c>
      <c r="D102" s="9">
        <f>D73+D72</f>
        <v>275555.6</v>
      </c>
      <c r="E102" s="3">
        <f t="shared" si="1"/>
        <v>99.29065645446414</v>
      </c>
    </row>
    <row r="103" spans="1:5" ht="18.75">
      <c r="A103" s="60" t="s">
        <v>21</v>
      </c>
      <c r="B103" s="61"/>
      <c r="C103" s="10"/>
      <c r="D103" s="11"/>
      <c r="E103" s="10"/>
    </row>
    <row r="104" spans="1:5" ht="23.25" customHeight="1">
      <c r="A104" s="27" t="s">
        <v>81</v>
      </c>
      <c r="B104" s="18" t="s">
        <v>22</v>
      </c>
      <c r="C104" s="12">
        <f>SUM(C105:C111)</f>
        <v>45989.2</v>
      </c>
      <c r="D104" s="12">
        <f>SUM(D105:D111)</f>
        <v>45489.2</v>
      </c>
      <c r="E104" s="23">
        <f>D104/C104*100</f>
        <v>98.91278821984292</v>
      </c>
    </row>
    <row r="105" spans="1:5" ht="34.5" customHeight="1">
      <c r="A105" s="28" t="s">
        <v>53</v>
      </c>
      <c r="B105" s="17" t="s">
        <v>23</v>
      </c>
      <c r="C105" s="13">
        <v>2109.9</v>
      </c>
      <c r="D105" s="14">
        <v>2109.9</v>
      </c>
      <c r="E105" s="5">
        <f aca="true" t="shared" si="2" ref="E105:E137">D105/C105*100</f>
        <v>100</v>
      </c>
    </row>
    <row r="106" spans="1:5" ht="45.75" customHeight="1">
      <c r="A106" s="28" t="s">
        <v>54</v>
      </c>
      <c r="B106" s="17" t="s">
        <v>24</v>
      </c>
      <c r="C106" s="13">
        <v>495.5</v>
      </c>
      <c r="D106" s="14">
        <v>495.5</v>
      </c>
      <c r="E106" s="5">
        <f t="shared" si="2"/>
        <v>100</v>
      </c>
    </row>
    <row r="107" spans="1:5" ht="48.75" customHeight="1">
      <c r="A107" s="28" t="s">
        <v>55</v>
      </c>
      <c r="B107" s="17" t="s">
        <v>25</v>
      </c>
      <c r="C107" s="13">
        <v>12354.6</v>
      </c>
      <c r="D107" s="14">
        <v>12354.6</v>
      </c>
      <c r="E107" s="5">
        <f t="shared" si="2"/>
        <v>100</v>
      </c>
    </row>
    <row r="108" spans="1:5" ht="15.75" customHeight="1">
      <c r="A108" s="28" t="s">
        <v>99</v>
      </c>
      <c r="B108" s="17" t="s">
        <v>100</v>
      </c>
      <c r="C108" s="13">
        <v>0.2</v>
      </c>
      <c r="D108" s="14">
        <v>0.2</v>
      </c>
      <c r="E108" s="5">
        <f t="shared" si="2"/>
        <v>100</v>
      </c>
    </row>
    <row r="109" spans="1:5" ht="33" customHeight="1">
      <c r="A109" s="28" t="s">
        <v>56</v>
      </c>
      <c r="B109" s="17" t="s">
        <v>26</v>
      </c>
      <c r="C109" s="13">
        <v>4633.8</v>
      </c>
      <c r="D109" s="14">
        <v>4633.8</v>
      </c>
      <c r="E109" s="5">
        <f t="shared" si="2"/>
        <v>100</v>
      </c>
    </row>
    <row r="110" spans="1:5" ht="63">
      <c r="A110" s="28" t="s">
        <v>57</v>
      </c>
      <c r="B110" s="17" t="s">
        <v>27</v>
      </c>
      <c r="C110" s="13">
        <v>95</v>
      </c>
      <c r="D110" s="14">
        <v>95</v>
      </c>
      <c r="E110" s="5">
        <f t="shared" si="2"/>
        <v>100</v>
      </c>
    </row>
    <row r="111" spans="1:5" ht="18" customHeight="1">
      <c r="A111" s="28" t="s">
        <v>58</v>
      </c>
      <c r="B111" s="17" t="s">
        <v>28</v>
      </c>
      <c r="C111" s="13">
        <v>26300.2</v>
      </c>
      <c r="D111" s="14">
        <v>25800.2</v>
      </c>
      <c r="E111" s="5">
        <f t="shared" si="2"/>
        <v>98.09887377282303</v>
      </c>
    </row>
    <row r="112" spans="1:5" ht="63">
      <c r="A112" s="27" t="s">
        <v>59</v>
      </c>
      <c r="B112" s="18" t="s">
        <v>29</v>
      </c>
      <c r="C112" s="12">
        <f>SUM(C113:C116)</f>
        <v>24044.800000000003</v>
      </c>
      <c r="D112" s="12">
        <f>SUM(D113:D116)</f>
        <v>24044.800000000003</v>
      </c>
      <c r="E112" s="5">
        <f t="shared" si="2"/>
        <v>100</v>
      </c>
    </row>
    <row r="113" spans="1:5" ht="16.5" customHeight="1">
      <c r="A113" s="28" t="s">
        <v>60</v>
      </c>
      <c r="B113" s="17" t="s">
        <v>30</v>
      </c>
      <c r="C113" s="13">
        <v>354.9</v>
      </c>
      <c r="D113" s="14">
        <v>354.9</v>
      </c>
      <c r="E113" s="5">
        <f t="shared" si="2"/>
        <v>100</v>
      </c>
    </row>
    <row r="114" spans="1:5" ht="63">
      <c r="A114" s="28" t="s">
        <v>61</v>
      </c>
      <c r="B114" s="17" t="s">
        <v>31</v>
      </c>
      <c r="C114" s="13">
        <v>6700</v>
      </c>
      <c r="D114" s="14">
        <v>6700</v>
      </c>
      <c r="E114" s="5">
        <f t="shared" si="2"/>
        <v>100</v>
      </c>
    </row>
    <row r="115" spans="1:5" ht="17.25" customHeight="1">
      <c r="A115" s="28" t="s">
        <v>62</v>
      </c>
      <c r="B115" s="17" t="s">
        <v>32</v>
      </c>
      <c r="C115" s="13">
        <v>15307.5</v>
      </c>
      <c r="D115" s="22">
        <v>15307.5</v>
      </c>
      <c r="E115" s="5">
        <f t="shared" si="2"/>
        <v>100</v>
      </c>
    </row>
    <row r="116" spans="1:5" ht="17.25" customHeight="1">
      <c r="A116" s="28" t="s">
        <v>63</v>
      </c>
      <c r="B116" s="17" t="s">
        <v>33</v>
      </c>
      <c r="C116" s="13">
        <v>1682.4</v>
      </c>
      <c r="D116" s="14">
        <v>1682.4</v>
      </c>
      <c r="E116" s="5">
        <f t="shared" si="2"/>
        <v>100</v>
      </c>
    </row>
    <row r="117" spans="1:5" ht="18" customHeight="1">
      <c r="A117" s="27" t="s">
        <v>64</v>
      </c>
      <c r="B117" s="18" t="s">
        <v>34</v>
      </c>
      <c r="C117" s="12">
        <f>SUM(C118:C119)</f>
        <v>7410.6</v>
      </c>
      <c r="D117" s="12">
        <f>SUM(D118:D119)</f>
        <v>7410.6</v>
      </c>
      <c r="E117" s="5">
        <f t="shared" si="2"/>
        <v>100</v>
      </c>
    </row>
    <row r="118" spans="1:5" ht="18" customHeight="1">
      <c r="A118" s="28" t="s">
        <v>137</v>
      </c>
      <c r="B118" s="17" t="s">
        <v>138</v>
      </c>
      <c r="C118" s="12">
        <v>2299.3</v>
      </c>
      <c r="D118" s="12">
        <v>2299.3</v>
      </c>
      <c r="E118" s="5">
        <f t="shared" si="2"/>
        <v>100</v>
      </c>
    </row>
    <row r="119" spans="1:5" ht="18" customHeight="1">
      <c r="A119" s="28" t="s">
        <v>65</v>
      </c>
      <c r="B119" s="17" t="s">
        <v>35</v>
      </c>
      <c r="C119" s="13">
        <v>5111.3</v>
      </c>
      <c r="D119" s="14">
        <v>5111.3</v>
      </c>
      <c r="E119" s="5">
        <f t="shared" si="2"/>
        <v>100</v>
      </c>
    </row>
    <row r="120" spans="1:5" ht="63">
      <c r="A120" s="27" t="s">
        <v>66</v>
      </c>
      <c r="B120" s="18" t="s">
        <v>36</v>
      </c>
      <c r="C120" s="12">
        <f>SUM(C121:C126)</f>
        <v>152336.9</v>
      </c>
      <c r="D120" s="12">
        <f>SUM(D121:D126)</f>
        <v>149951.69999999998</v>
      </c>
      <c r="E120" s="5">
        <f t="shared" si="2"/>
        <v>98.43425985430974</v>
      </c>
    </row>
    <row r="121" spans="1:5" ht="18" customHeight="1">
      <c r="A121" s="28" t="s">
        <v>67</v>
      </c>
      <c r="B121" s="17" t="s">
        <v>37</v>
      </c>
      <c r="C121" s="13">
        <v>44850.5</v>
      </c>
      <c r="D121" s="14">
        <v>44165.3</v>
      </c>
      <c r="E121" s="5">
        <f t="shared" si="2"/>
        <v>98.47225783436083</v>
      </c>
    </row>
    <row r="122" spans="1:5" ht="63">
      <c r="A122" s="28" t="s">
        <v>68</v>
      </c>
      <c r="B122" s="17" t="s">
        <v>38</v>
      </c>
      <c r="C122" s="13">
        <v>74154.6</v>
      </c>
      <c r="D122" s="14">
        <v>72954.6</v>
      </c>
      <c r="E122" s="5">
        <f t="shared" si="2"/>
        <v>98.38175918958501</v>
      </c>
    </row>
    <row r="123" spans="1:5" ht="63">
      <c r="A123" s="28" t="s">
        <v>82</v>
      </c>
      <c r="B123" s="17" t="s">
        <v>83</v>
      </c>
      <c r="C123" s="13">
        <v>26107.7</v>
      </c>
      <c r="D123" s="14">
        <v>25607.7</v>
      </c>
      <c r="E123" s="5">
        <f t="shared" si="2"/>
        <v>98.08485619185144</v>
      </c>
    </row>
    <row r="124" spans="1:5" ht="30.75" customHeight="1">
      <c r="A124" s="28" t="s">
        <v>69</v>
      </c>
      <c r="B124" s="17" t="s">
        <v>39</v>
      </c>
      <c r="C124" s="13">
        <v>146.9</v>
      </c>
      <c r="D124" s="14">
        <v>146.9</v>
      </c>
      <c r="E124" s="5">
        <f t="shared" si="2"/>
        <v>100</v>
      </c>
    </row>
    <row r="125" spans="1:5" ht="18.75" customHeight="1">
      <c r="A125" s="28" t="s">
        <v>70</v>
      </c>
      <c r="B125" s="17" t="s">
        <v>40</v>
      </c>
      <c r="C125" s="13">
        <v>936.3</v>
      </c>
      <c r="D125" s="14">
        <v>936.3</v>
      </c>
      <c r="E125" s="5">
        <f t="shared" si="2"/>
        <v>100</v>
      </c>
    </row>
    <row r="126" spans="1:5" ht="18.75" customHeight="1">
      <c r="A126" s="28" t="s">
        <v>71</v>
      </c>
      <c r="B126" s="17" t="s">
        <v>41</v>
      </c>
      <c r="C126" s="13">
        <v>6140.9</v>
      </c>
      <c r="D126" s="14">
        <v>6140.9</v>
      </c>
      <c r="E126" s="5">
        <f t="shared" si="2"/>
        <v>100</v>
      </c>
    </row>
    <row r="127" spans="1:5" ht="21.75" customHeight="1">
      <c r="A127" s="27" t="s">
        <v>73</v>
      </c>
      <c r="B127" s="18" t="s">
        <v>42</v>
      </c>
      <c r="C127" s="12">
        <f>SUM(C128)</f>
        <v>42421.6</v>
      </c>
      <c r="D127" s="12">
        <f>SUM(D128)</f>
        <v>42121.6</v>
      </c>
      <c r="E127" s="5">
        <f t="shared" si="2"/>
        <v>99.29281309521565</v>
      </c>
    </row>
    <row r="128" spans="1:5" ht="63">
      <c r="A128" s="28" t="s">
        <v>72</v>
      </c>
      <c r="B128" s="17" t="s">
        <v>43</v>
      </c>
      <c r="C128" s="13">
        <v>42421.6</v>
      </c>
      <c r="D128" s="14">
        <v>42121.6</v>
      </c>
      <c r="E128" s="5">
        <f t="shared" si="2"/>
        <v>99.29281309521565</v>
      </c>
    </row>
    <row r="129" spans="1:5" ht="18" customHeight="1">
      <c r="A129" s="27">
        <v>1000</v>
      </c>
      <c r="B129" s="18" t="s">
        <v>44</v>
      </c>
      <c r="C129" s="12">
        <f>SUM(C130:C133)</f>
        <v>5994.6</v>
      </c>
      <c r="D129" s="12">
        <f>SUM(D130:D133)</f>
        <v>5994.6</v>
      </c>
      <c r="E129" s="5">
        <f t="shared" si="2"/>
        <v>100</v>
      </c>
    </row>
    <row r="130" spans="1:5" ht="18" customHeight="1">
      <c r="A130" s="28">
        <v>1001</v>
      </c>
      <c r="B130" s="17" t="s">
        <v>45</v>
      </c>
      <c r="C130" s="13">
        <v>1590</v>
      </c>
      <c r="D130" s="14">
        <v>1590</v>
      </c>
      <c r="E130" s="5">
        <f t="shared" si="2"/>
        <v>100</v>
      </c>
    </row>
    <row r="131" spans="1:5" ht="18" customHeight="1">
      <c r="A131" s="28">
        <v>1003</v>
      </c>
      <c r="B131" s="17" t="s">
        <v>46</v>
      </c>
      <c r="C131" s="13">
        <v>2158.7</v>
      </c>
      <c r="D131" s="14">
        <v>2158.7</v>
      </c>
      <c r="E131" s="5">
        <f t="shared" si="2"/>
        <v>100</v>
      </c>
    </row>
    <row r="132" spans="1:5" ht="17.25" customHeight="1">
      <c r="A132" s="28">
        <v>1004</v>
      </c>
      <c r="B132" s="17" t="s">
        <v>47</v>
      </c>
      <c r="C132" s="13">
        <v>1945.9</v>
      </c>
      <c r="D132" s="14">
        <v>1945.9</v>
      </c>
      <c r="E132" s="5">
        <f t="shared" si="2"/>
        <v>100</v>
      </c>
    </row>
    <row r="133" spans="1:5" ht="18.75" customHeight="1">
      <c r="A133" s="28">
        <v>1006</v>
      </c>
      <c r="B133" s="17" t="s">
        <v>48</v>
      </c>
      <c r="C133" s="13">
        <v>300</v>
      </c>
      <c r="D133" s="14">
        <v>300</v>
      </c>
      <c r="E133" s="5">
        <f t="shared" si="2"/>
        <v>100</v>
      </c>
    </row>
    <row r="134" spans="1:5" ht="15.75">
      <c r="A134" s="27">
        <v>1100</v>
      </c>
      <c r="B134" s="18" t="s">
        <v>49</v>
      </c>
      <c r="C134" s="12">
        <f>SUM(C135:C135)</f>
        <v>663.7</v>
      </c>
      <c r="D134" s="12">
        <f>SUM(D135:D135)</f>
        <v>663.7</v>
      </c>
      <c r="E134" s="5">
        <f t="shared" si="2"/>
        <v>100</v>
      </c>
    </row>
    <row r="135" spans="1:5" ht="17.25" customHeight="1">
      <c r="A135" s="28">
        <v>1101</v>
      </c>
      <c r="B135" s="17" t="s">
        <v>50</v>
      </c>
      <c r="C135" s="13">
        <v>663.7</v>
      </c>
      <c r="D135" s="14">
        <v>663.7</v>
      </c>
      <c r="E135" s="5">
        <f t="shared" si="2"/>
        <v>100</v>
      </c>
    </row>
    <row r="136" spans="1:5" ht="21" customHeight="1">
      <c r="A136" s="27" t="s">
        <v>84</v>
      </c>
      <c r="B136" s="19" t="s">
        <v>86</v>
      </c>
      <c r="C136" s="12">
        <f>SUM(C137)</f>
        <v>4.6</v>
      </c>
      <c r="D136" s="12">
        <f>SUM(D137)</f>
        <v>4.6</v>
      </c>
      <c r="E136" s="5">
        <f t="shared" si="2"/>
        <v>100</v>
      </c>
    </row>
    <row r="137" spans="1:5" ht="30.75" customHeight="1">
      <c r="A137" s="28" t="s">
        <v>85</v>
      </c>
      <c r="B137" s="20" t="s">
        <v>87</v>
      </c>
      <c r="C137" s="13">
        <v>4.6</v>
      </c>
      <c r="D137" s="14">
        <v>4.6</v>
      </c>
      <c r="E137" s="5">
        <f t="shared" si="2"/>
        <v>100</v>
      </c>
    </row>
    <row r="138" spans="1:5" ht="18.75" customHeight="1">
      <c r="A138" s="18"/>
      <c r="B138" s="18" t="s">
        <v>51</v>
      </c>
      <c r="C138" s="12">
        <f>C104+C112+C117+C120+C127+C129+C134+C136</f>
        <v>278865.99999999994</v>
      </c>
      <c r="D138" s="12">
        <f>D104+D112+D117+D120+D127+D129+D134+D136</f>
        <v>275680.79999999993</v>
      </c>
      <c r="E138" s="5">
        <f>D138/C138*100</f>
        <v>98.85780267225118</v>
      </c>
    </row>
    <row r="139" spans="1:5" ht="15.75">
      <c r="A139" s="17"/>
      <c r="B139" s="17" t="s">
        <v>135</v>
      </c>
      <c r="C139" s="13">
        <f>C102-C138</f>
        <v>-1341.7999999999302</v>
      </c>
      <c r="D139" s="13">
        <f>D102-D138</f>
        <v>-125.19999999995343</v>
      </c>
      <c r="E139" s="15"/>
    </row>
  </sheetData>
  <sheetProtection/>
  <mergeCells count="85">
    <mergeCell ref="A33:B33"/>
    <mergeCell ref="A55:B55"/>
    <mergeCell ref="A56:B56"/>
    <mergeCell ref="A49:B49"/>
    <mergeCell ref="A54:B54"/>
    <mergeCell ref="A51:B51"/>
    <mergeCell ref="A40:B40"/>
    <mergeCell ref="A45:B45"/>
    <mergeCell ref="A43:B43"/>
    <mergeCell ref="A46:B46"/>
    <mergeCell ref="A32:B32"/>
    <mergeCell ref="A36:B36"/>
    <mergeCell ref="A37:B37"/>
    <mergeCell ref="A48:B48"/>
    <mergeCell ref="A41:B41"/>
    <mergeCell ref="A44:B44"/>
    <mergeCell ref="A34:B34"/>
    <mergeCell ref="A35:B35"/>
    <mergeCell ref="A38:B38"/>
    <mergeCell ref="A39:B39"/>
    <mergeCell ref="A19:B19"/>
    <mergeCell ref="A22:B22"/>
    <mergeCell ref="A23:B23"/>
    <mergeCell ref="A16:B16"/>
    <mergeCell ref="A17:B17"/>
    <mergeCell ref="A18:B18"/>
    <mergeCell ref="A20:B20"/>
    <mergeCell ref="A21:B21"/>
    <mergeCell ref="A29:B29"/>
    <mergeCell ref="A30:B30"/>
    <mergeCell ref="A31:B31"/>
    <mergeCell ref="B2:C2"/>
    <mergeCell ref="B3:C3"/>
    <mergeCell ref="A7:E7"/>
    <mergeCell ref="A9:B9"/>
    <mergeCell ref="A11:B11"/>
    <mergeCell ref="A12:B12"/>
    <mergeCell ref="D2:E3"/>
    <mergeCell ref="A28:B28"/>
    <mergeCell ref="A24:B24"/>
    <mergeCell ref="A27:B27"/>
    <mergeCell ref="A25:B25"/>
    <mergeCell ref="A26:B26"/>
    <mergeCell ref="A14:B14"/>
    <mergeCell ref="A15:B15"/>
    <mergeCell ref="A13:B13"/>
    <mergeCell ref="A2:A4"/>
    <mergeCell ref="A10:B10"/>
    <mergeCell ref="A8:B8"/>
    <mergeCell ref="A103:B103"/>
    <mergeCell ref="A73:B73"/>
    <mergeCell ref="A42:B42"/>
    <mergeCell ref="A102:B102"/>
    <mergeCell ref="A75:B75"/>
    <mergeCell ref="A76:B76"/>
    <mergeCell ref="A78:B78"/>
    <mergeCell ref="A82:B82"/>
    <mergeCell ref="A83:B83"/>
    <mergeCell ref="A84:B84"/>
    <mergeCell ref="A97:B97"/>
    <mergeCell ref="A77:B77"/>
    <mergeCell ref="A61:B61"/>
    <mergeCell ref="A92:B92"/>
    <mergeCell ref="A91:B91"/>
    <mergeCell ref="A62:B62"/>
    <mergeCell ref="A94:B94"/>
    <mergeCell ref="A85:B85"/>
    <mergeCell ref="A79:B79"/>
    <mergeCell ref="A64:B64"/>
    <mergeCell ref="A47:B47"/>
    <mergeCell ref="A52:B52"/>
    <mergeCell ref="A63:B63"/>
    <mergeCell ref="A93:B93"/>
    <mergeCell ref="A50:B50"/>
    <mergeCell ref="A66:B66"/>
    <mergeCell ref="A60:B60"/>
    <mergeCell ref="A88:B88"/>
    <mergeCell ref="A89:B89"/>
    <mergeCell ref="A69:B69"/>
    <mergeCell ref="A87:B87"/>
    <mergeCell ref="A86:B86"/>
    <mergeCell ref="A81:B81"/>
    <mergeCell ref="A71:B71"/>
    <mergeCell ref="A74:B74"/>
    <mergeCell ref="A72:B72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75" r:id="rId1"/>
  <rowBreaks count="2" manualBreakCount="2">
    <brk id="31" max="4" man="1"/>
    <brk id="10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2021-11-11T14:30:50Z</cp:lastPrinted>
  <dcterms:created xsi:type="dcterms:W3CDTF">2013-10-31T08:56:40Z</dcterms:created>
  <dcterms:modified xsi:type="dcterms:W3CDTF">2021-11-11T14:31:47Z</dcterms:modified>
  <cp:category/>
  <cp:version/>
  <cp:contentType/>
  <cp:contentStatus/>
</cp:coreProperties>
</file>